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<sst xmlns="http://schemas.openxmlformats.org/spreadsheetml/2006/main" count="70" uniqueCount="56">
  <si>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</si>
  <si>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</si>
  <si>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</si>
  <si>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</si>
  <si>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</si>
  <si>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</si>
  <si>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</si>
  <si>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</si>
  <si>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</si>
  <si>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</si>
  <si>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</si>
  <si>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</si>
  <si>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</si>
  <si>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</si>
  <si>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</si>
  <si>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</si>
  <si>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8.4 kW rooftop solar system</t>
  </si>
  <si>
    <t>Item</t>
  </si>
  <si>
    <t>Description</t>
  </si>
  <si>
    <t>Qty</t>
  </si>
  <si>
    <t>Unit</t>
  </si>
  <si>
    <t>Unit price</t>
  </si>
  <si>
    <t>Taxable</t>
  </si>
  <si>
    <t>Line total</t>
  </si>
  <si>
    <t>Solar modules, 420 W</t>
  </si>
  <si>
    <t>Tier 1 panels</t>
  </si>
  <si>
    <t>ea</t>
  </si>
  <si>
    <t>Y</t>
  </si>
  <si>
    <t>Microinverters</t>
  </si>
  <si>
    <t>One per module</t>
  </si>
  <si>
    <t>Racking and roof attachments</t>
  </si>
  <si>
    <t>Flashed mounts and rails</t>
  </si>
  <si>
    <t>job</t>
  </si>
  <si>
    <t>Installation labor</t>
  </si>
  <si>
    <t>Crew install, wiring, monitoring setup</t>
  </si>
  <si>
    <t>N</t>
  </si>
  <si>
    <t>Permits and interconnection</t>
  </si>
  <si>
    <t>Building permit and utility application</t>
  </si>
  <si>
    <t>Electrical: main panel derate</t>
  </si>
  <si>
    <t>Main breaker derate to allow backfeed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</si>
  <si>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</si>
  <si>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</si>
  <si>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</si>
  <si>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</si>
  <si>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</si>
  <si>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</si>
  <si>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</si>
  <si>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</si>
  <si>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</si>
  <si>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</si>
  <si>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</si>
  <si>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</si>
  <si>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</si>
  <si>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Tax credits and incentives are the customer's to claim; we don't give tax advice.</t>
  </si>
  <si>
    <t>• Permission to operate is issued by the utility, and the system must not be turned on before it.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</si>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</sst>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20</v>
      </c>
      <c r="D18" s="11" t="s">
        <v>26</v>
      </c>
      <c r="E18" s="12">
        <v>260</v>
      </c>
      <c r="F18" s="11" t="s">
        <v>27</v>
      </c>
      <c r="G18" s="13">
        <f>IF(C18="","",ROUND(C18*E18,2))</f>
        <v>5200</v>
      </c>
    </row>
    <row r="19" spans="1:7" x14ac:dyDescent="0.25">
      <c r="A19" s="10" t="s">
        <v>28</v>
      </c>
      <c r="B19" s="10" t="s">
        <v>29</v>
      </c>
      <c r="C19" s="11">
        <v>20</v>
      </c>
      <c r="D19" s="11" t="s">
        <v>26</v>
      </c>
      <c r="E19" s="12">
        <v>195</v>
      </c>
      <c r="F19" s="11" t="s">
        <v>27</v>
      </c>
      <c r="G19" s="14">
        <f>IF(C19="","",ROUND(C19*E19,2))</f>
        <v>3900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32</v>
      </c>
      <c r="E20" s="12">
        <v>1450</v>
      </c>
      <c r="F20" s="11" t="s">
        <v>27</v>
      </c>
      <c r="G20" s="13">
        <f>IF(C20="","",ROUND(C20*E20,2))</f>
        <v>1450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32</v>
      </c>
      <c r="E21" s="12">
        <v>4800</v>
      </c>
      <c r="F21" s="11" t="s">
        <v>35</v>
      </c>
      <c r="G21" s="14">
        <f>IF(C21="","",ROUND(C21*E21,2))</f>
        <v>4800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32</v>
      </c>
      <c r="E22" s="12">
        <v>950</v>
      </c>
      <c r="F22" s="11" t="s">
        <v>35</v>
      </c>
      <c r="G22" s="13">
        <f>IF(C22="","",ROUND(C22*E22,2))</f>
        <v>950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650</v>
      </c>
      <c r="F23" s="11" t="s">
        <v>35</v>
      </c>
      <c r="G23" s="14">
        <f>IF(C23="","",ROUND(C23*E23,2))</f>
        <v>650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16950</v>
      </c>
    </row>
    <row r="34" spans="5:7" x14ac:dyDescent="0.25">
      <c r="E34" s="15" t="s">
        <v>41</v>
      </c>
      <c r="G34" s="16">
        <f>SUMIF(F18:F31,"Y",G18:G31)</f>
        <v>10550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16950</v>
      </c>
    </row>
    <row r="38" spans="5:7" x14ac:dyDescent="0.25">
      <c r="E38" s="15" t="s">
        <v>45</v>
      </c>
      <c r="G38" s="19">
        <v>0.1</v>
      </c>
    </row>
    <row r="39" spans="5:7" x14ac:dyDescent="0.25">
      <c r="E39" s="15" t="s">
        <v>46</v>
      </c>
      <c r="G39" s="16">
        <f>ROUND(G37*G38,2)</f>
        <v>1695</v>
      </c>
    </row>
    <row r="40" spans="5:7" x14ac:dyDescent="0.25">
      <c r="E40" s="15" t="s">
        <v>47</v>
      </c>
      <c r="G40" s="18">
        <f>G37-G39</f>
        <v>15255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54</v>
      </c>
      <c r="B49" s="21"/>
      <c r="C49" s="21"/>
      <c r="D49" s="21"/>
      <c r="E49" s="21"/>
      <c r="F49" s="21"/>
      <c r="G49" s="21"/>
    </row>
    <row r="51" spans="1:5" x14ac:dyDescent="0.25">
      <c r="A51" s="3" t="s">
        <v>55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Solar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