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<sst xmlns="http://schemas.openxmlformats.org/spreadsheetml/2006/main" count="66" uniqueCount="53">
  <si>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</si>
  <si>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</si>
  <si>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</si>
  <si>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</si>
  <si>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</si>
  <si>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</si>
  <si>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</si>
  <si>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</si>
  <si>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</si>
  <si>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</si>
  <si>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</si>
  <si>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</si>
  <si>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</si>
  <si>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</si>
  <si>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</si>
  <si>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</si>
  <si>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Seamless aluminum gutters and guards</t>
  </si>
  <si>
    <t>Item</t>
  </si>
  <si>
    <t>Description</t>
  </si>
  <si>
    <t>Qty</t>
  </si>
  <si>
    <t>Unit</t>
  </si>
  <si>
    <t>Unit price</t>
  </si>
  <si>
    <t>Taxable</t>
  </si>
  <si>
    <t>Line total</t>
  </si>
  <si>
    <t>Seamless gutter, 6 in. aluminum</t>
  </si>
  <si>
    <t>.032 gauge, hidden hangers</t>
  </si>
  <si>
    <t>lf</t>
  </si>
  <si>
    <t>Y</t>
  </si>
  <si>
    <t>Downspouts, 3x4 in.</t>
  </si>
  <si>
    <t>Including elbows and straps</t>
  </si>
  <si>
    <t>Gutter guards</t>
  </si>
  <si>
    <t>Micro-mesh, installed</t>
  </si>
  <si>
    <t>Remove old gutters</t>
  </si>
  <si>
    <t>Tear-off and haul-away</t>
  </si>
  <si>
    <t>N</t>
  </si>
  <si>
    <t>Fascia repair allowance</t>
  </si>
  <si>
    <t>Rotted fascia replaced as found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</si>
  <si>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</si>
  <si>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</si>
  <si>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</si>
  <si>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</si>
  <si>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</si>
  <si>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</si>
  <si>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</si>
  <si>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</si>
  <si>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</si>
  <si>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</si>
  <si>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</si>
  <si>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</si>
  <si>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</si>
  <si>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Fascia repairs are billed per foot at the rate shown, only where rot is found.</t>
  </si>
  <si>
    <t>• Downspout discharge placement is agreed with the homeowner before install.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</si>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</sst>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165</v>
      </c>
      <c r="D18" s="11" t="s">
        <v>26</v>
      </c>
      <c r="E18" s="12">
        <v>11</v>
      </c>
      <c r="F18" s="11" t="s">
        <v>27</v>
      </c>
      <c r="G18" s="13">
        <f>IF(C18="","",ROUND(C18*E18,2))</f>
        <v>1815</v>
      </c>
    </row>
    <row r="19" spans="1:7" x14ac:dyDescent="0.25">
      <c r="A19" s="10" t="s">
        <v>28</v>
      </c>
      <c r="B19" s="10" t="s">
        <v>29</v>
      </c>
      <c r="C19" s="11">
        <v>60</v>
      </c>
      <c r="D19" s="11" t="s">
        <v>26</v>
      </c>
      <c r="E19" s="12">
        <v>9</v>
      </c>
      <c r="F19" s="11" t="s">
        <v>27</v>
      </c>
      <c r="G19" s="14">
        <f>IF(C19="","",ROUND(C19*E19,2))</f>
        <v>540</v>
      </c>
    </row>
    <row r="20" spans="1:7" x14ac:dyDescent="0.25">
      <c r="A20" s="10" t="s">
        <v>30</v>
      </c>
      <c r="B20" s="10" t="s">
        <v>31</v>
      </c>
      <c r="C20" s="11">
        <v>165</v>
      </c>
      <c r="D20" s="11" t="s">
        <v>26</v>
      </c>
      <c r="E20" s="12">
        <v>9.5</v>
      </c>
      <c r="F20" s="11" t="s">
        <v>27</v>
      </c>
      <c r="G20" s="13">
        <f>IF(C20="","",ROUND(C20*E20,2))</f>
        <v>1567.5</v>
      </c>
    </row>
    <row r="21" spans="1:7" x14ac:dyDescent="0.25">
      <c r="A21" s="10" t="s">
        <v>32</v>
      </c>
      <c r="B21" s="10" t="s">
        <v>33</v>
      </c>
      <c r="C21" s="11">
        <v>165</v>
      </c>
      <c r="D21" s="11" t="s">
        <v>26</v>
      </c>
      <c r="E21" s="12">
        <v>1.5</v>
      </c>
      <c r="F21" s="11" t="s">
        <v>34</v>
      </c>
      <c r="G21" s="14">
        <f>IF(C21="","",ROUND(C21*E21,2))</f>
        <v>247.5</v>
      </c>
    </row>
    <row r="22" spans="1:7" x14ac:dyDescent="0.25">
      <c r="A22" s="10" t="s">
        <v>35</v>
      </c>
      <c r="B22" s="10" t="s">
        <v>36</v>
      </c>
      <c r="C22" s="11">
        <v>12</v>
      </c>
      <c r="D22" s="11" t="s">
        <v>26</v>
      </c>
      <c r="E22" s="12">
        <v>14</v>
      </c>
      <c r="F22" s="11" t="s">
        <v>27</v>
      </c>
      <c r="G22" s="13">
        <f>IF(C22="","",ROUND(C22*E22,2))</f>
        <v>168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4338</v>
      </c>
    </row>
    <row r="33" spans="5:7" x14ac:dyDescent="0.25">
      <c r="E33" s="15" t="s">
        <v>38</v>
      </c>
      <c r="G33" s="16">
        <f>SUMIF(F18:F30,"Y",G18:G30)</f>
        <v>4090.5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4338</v>
      </c>
    </row>
    <row r="37" spans="5:7" x14ac:dyDescent="0.25">
      <c r="E37" s="15" t="s">
        <v>42</v>
      </c>
      <c r="G37" s="19">
        <v>0.25</v>
      </c>
    </row>
    <row r="38" spans="5:7" x14ac:dyDescent="0.25">
      <c r="E38" s="15" t="s">
        <v>43</v>
      </c>
      <c r="G38" s="16">
        <f>ROUND(G36*G37,2)</f>
        <v>1084.5</v>
      </c>
    </row>
    <row r="39" spans="5:7" x14ac:dyDescent="0.25">
      <c r="E39" s="15" t="s">
        <v>44</v>
      </c>
      <c r="G39" s="18">
        <f>G36-G38</f>
        <v>3253.5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51</v>
      </c>
      <c r="B48" s="21"/>
      <c r="C48" s="21"/>
      <c r="D48" s="21"/>
      <c r="E48" s="21"/>
      <c r="F48" s="21"/>
      <c r="G48" s="21"/>
    </row>
    <row r="50" spans="1:5" x14ac:dyDescent="0.25">
      <c r="A50" s="3" t="s">
        <v>52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Gutters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