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<sst xmlns="http://schemas.openxmlformats.org/spreadsheetml/2006/main" count="70" uniqueCount="57">
  <si>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</si>
  <si>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</si>
  <si>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</si>
  <si>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</si>
  <si>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</si>
  <si>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</si>
  <si>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</si>
  <si>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</si>
  <si>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</si>
  <si>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</si>
  <si>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</si>
  <si>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</si>
  <si>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</si>
  <si>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</si>
  <si>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</si>
  <si>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</si>
  <si>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200-amp panel upgrade</t>
  </si>
  <si>
    <t>Item</t>
  </si>
  <si>
    <t>Description</t>
  </si>
  <si>
    <t>Qty</t>
  </si>
  <si>
    <t>Unit</t>
  </si>
  <si>
    <t>Unit price</t>
  </si>
  <si>
    <t>Taxable</t>
  </si>
  <si>
    <t>Line total</t>
  </si>
  <si>
    <t>Main panel, 200A 40-space</t>
  </si>
  <si>
    <t>Load center with main breaker</t>
  </si>
  <si>
    <t>ea</t>
  </si>
  <si>
    <t>Y</t>
  </si>
  <si>
    <t>Meter base and service entrance</t>
  </si>
  <si>
    <t>New meter socket, SE cable and weatherhead</t>
  </si>
  <si>
    <t>job</t>
  </si>
  <si>
    <t>Breakers</t>
  </si>
  <si>
    <t>Replace existing circuits on new panel</t>
  </si>
  <si>
    <t>Grounding and bonding</t>
  </si>
  <si>
    <t>Ground rods, GEC and water-pipe bond to current code</t>
  </si>
  <si>
    <t>Labor</t>
  </si>
  <si>
    <t>Licensed electrician and helper</t>
  </si>
  <si>
    <t>hr</t>
  </si>
  <si>
    <t>N</t>
  </si>
  <si>
    <t>Permit and utility coordination</t>
  </si>
  <si>
    <t>Permit, inspection and disconnect/reconnect scheduling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</si>
  <si>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</si>
  <si>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</si>
  <si>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</si>
  <si>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</si>
  <si>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</si>
  <si>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</si>
  <si>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</si>
  <si>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</si>
  <si>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</si>
  <si>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</si>
  <si>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</si>
  <si>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</si>
  <si>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</si>
  <si>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Power will be off during the changeover; the scheduled outage window is confirmed with the utility.</t>
  </si>
  <si>
    <t>• Corrections to existing wiring found during the work are quoted separately before they are done.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</si>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</sst>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30</v>
      </c>
      <c r="E19" s="12">
        <v>780</v>
      </c>
      <c r="F19" s="11" t="s">
        <v>27</v>
      </c>
      <c r="G19" s="14">
        <f>IF(C19="","",ROUND(C19*E19,2))</f>
        <v>780</v>
      </c>
    </row>
    <row r="20" spans="1:7" x14ac:dyDescent="0.25">
      <c r="A20" s="10" t="s">
        <v>31</v>
      </c>
      <c r="B20" s="10" t="s">
        <v>32</v>
      </c>
      <c r="C20" s="11">
        <v>24</v>
      </c>
      <c r="D20" s="11" t="s">
        <v>26</v>
      </c>
      <c r="E20" s="12">
        <v>18</v>
      </c>
      <c r="F20" s="11" t="s">
        <v>27</v>
      </c>
      <c r="G20" s="13">
        <f>IF(C20="","",ROUND(C20*E20,2))</f>
        <v>432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30</v>
      </c>
      <c r="E21" s="12">
        <v>340</v>
      </c>
      <c r="F21" s="11" t="s">
        <v>27</v>
      </c>
      <c r="G21" s="14">
        <f>IF(C21="","",ROUND(C21*E21,2))</f>
        <v>340</v>
      </c>
    </row>
    <row r="22" spans="1:7" x14ac:dyDescent="0.25">
      <c r="A22" s="10" t="s">
        <v>35</v>
      </c>
      <c r="B22" s="10" t="s">
        <v>36</v>
      </c>
      <c r="C22" s="11">
        <v>12</v>
      </c>
      <c r="D22" s="11" t="s">
        <v>37</v>
      </c>
      <c r="E22" s="12">
        <v>125</v>
      </c>
      <c r="F22" s="11" t="s">
        <v>38</v>
      </c>
      <c r="G22" s="13">
        <f>IF(C22="","",ROUND(C22*E22,2))</f>
        <v>1500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30</v>
      </c>
      <c r="E23" s="12">
        <v>375</v>
      </c>
      <c r="F23" s="11" t="s">
        <v>38</v>
      </c>
      <c r="G23" s="14">
        <f>IF(C23="","",ROUND(C23*E23,2))</f>
        <v>375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4077</v>
      </c>
    </row>
    <row r="34" spans="5:7" x14ac:dyDescent="0.25">
      <c r="E34" s="15" t="s">
        <v>42</v>
      </c>
      <c r="G34" s="16">
        <f>SUMIF(F18:F31,"Y",G18:G31)</f>
        <v>2202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4077</v>
      </c>
    </row>
    <row r="38" spans="5:7" x14ac:dyDescent="0.25">
      <c r="E38" s="15" t="s">
        <v>46</v>
      </c>
      <c r="G38" s="19">
        <v>0.25</v>
      </c>
    </row>
    <row r="39" spans="5:7" x14ac:dyDescent="0.25">
      <c r="E39" s="15" t="s">
        <v>47</v>
      </c>
      <c r="G39" s="16">
        <f>ROUND(G37*G38,2)</f>
        <v>1019.25</v>
      </c>
    </row>
    <row r="40" spans="5:7" x14ac:dyDescent="0.25">
      <c r="E40" s="15" t="s">
        <v>48</v>
      </c>
      <c r="G40" s="18">
        <f>G37-G39</f>
        <v>3057.75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Electrical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