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<sst xmlns="http://schemas.openxmlformats.org/spreadsheetml/2006/main" count="70" uniqueCount="56">
  <si>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</si>
  <si>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</si>
  <si>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</si>
  <si>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</si>
  <si>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</si>
  <si>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</si>
  <si>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</si>
  <si>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</si>
  <si>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</si>
  <si>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</si>
  <si>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</si>
  <si>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</si>
  <si>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</si>
  <si>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</si>
  <si>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</si>
  <si>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</si>
  <si>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Water-damaged ceiling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</si>
  <si>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</si>
  <si>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</si>
  <si>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</si>
  <si>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</si>
  <si>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</si>
  <si>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</si>
  <si>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</si>
  <si>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damaged ceiling drywall</t>
  </si>
  <si>
    <t>Cut out, bag and haul away</t>
  </si>
  <si>
    <t>sq ft</t>
  </si>
  <si>
    <t>N</t>
  </si>
  <si>
    <t>Hang 1/2 in. ceiling board</t>
  </si>
  <si>
    <t>Sag-resistant board, screws and adhesive</t>
  </si>
  <si>
    <t>sheet</t>
  </si>
  <si>
    <t>Y</t>
  </si>
  <si>
    <t>Hang labor</t>
  </si>
  <si>
    <t>Per sheet</t>
  </si>
  <si>
    <t>Tape and finish, level 4</t>
  </si>
  <si>
    <t>Three coats, sanded</t>
  </si>
  <si>
    <t>Ceiling texture</t>
  </si>
  <si>
    <t>Match existing knockdown</t>
  </si>
  <si>
    <t>Prime and paint ceiling</t>
  </si>
  <si>
    <t>One coat primer, one coat flat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</si>
  <si>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</si>
  <si>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</si>
  <si>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</si>
  <si>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</si>
  <si>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</si>
  <si>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</si>
  <si>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</si>
  <si>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</si>
  <si>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</si>
  <si>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</si>
  <si>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</si>
  <si>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</si>
  <si>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</si>
  <si>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Texture match is as close as practical; exact matches to aged texture aren't guaranteed.</t>
  </si>
  <si>
    <t>• Dust control is set up, but some fine dust is unavoidable during sanding.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</si>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</sst>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160</v>
      </c>
      <c r="D18" s="11" t="s">
        <v>26</v>
      </c>
      <c r="E18" s="12">
        <v>1.25</v>
      </c>
      <c r="F18" s="11" t="s">
        <v>27</v>
      </c>
      <c r="G18" s="13">
        <f>IF(C18="","",ROUND(C18*E18,2))</f>
        <v>200</v>
      </c>
    </row>
    <row r="19" spans="1:7" x14ac:dyDescent="0.25">
      <c r="A19" s="10" t="s">
        <v>28</v>
      </c>
      <c r="B19" s="10" t="s">
        <v>29</v>
      </c>
      <c r="C19" s="11">
        <v>5</v>
      </c>
      <c r="D19" s="11" t="s">
        <v>30</v>
      </c>
      <c r="E19" s="12">
        <v>32</v>
      </c>
      <c r="F19" s="11" t="s">
        <v>31</v>
      </c>
      <c r="G19" s="14">
        <f>IF(C19="","",ROUND(C19*E19,2))</f>
        <v>160</v>
      </c>
    </row>
    <row r="20" spans="1:7" x14ac:dyDescent="0.25">
      <c r="A20" s="10" t="s">
        <v>32</v>
      </c>
      <c r="B20" s="10" t="s">
        <v>33</v>
      </c>
      <c r="C20" s="11">
        <v>5</v>
      </c>
      <c r="D20" s="11" t="s">
        <v>30</v>
      </c>
      <c r="E20" s="12">
        <v>45</v>
      </c>
      <c r="F20" s="11" t="s">
        <v>27</v>
      </c>
      <c r="G20" s="13">
        <f>IF(C20="","",ROUND(C20*E20,2))</f>
        <v>225</v>
      </c>
    </row>
    <row r="21" spans="1:7" x14ac:dyDescent="0.25">
      <c r="A21" s="10" t="s">
        <v>34</v>
      </c>
      <c r="B21" s="10" t="s">
        <v>35</v>
      </c>
      <c r="C21" s="11">
        <v>160</v>
      </c>
      <c r="D21" s="11" t="s">
        <v>26</v>
      </c>
      <c r="E21" s="12">
        <v>1.5</v>
      </c>
      <c r="F21" s="11" t="s">
        <v>27</v>
      </c>
      <c r="G21" s="14">
        <f>IF(C21="","",ROUND(C21*E21,2))</f>
        <v>240</v>
      </c>
    </row>
    <row r="22" spans="1:7" x14ac:dyDescent="0.25">
      <c r="A22" s="10" t="s">
        <v>36</v>
      </c>
      <c r="B22" s="10" t="s">
        <v>37</v>
      </c>
      <c r="C22" s="11">
        <v>160</v>
      </c>
      <c r="D22" s="11" t="s">
        <v>26</v>
      </c>
      <c r="E22" s="12">
        <v>0.85</v>
      </c>
      <c r="F22" s="11" t="s">
        <v>27</v>
      </c>
      <c r="G22" s="13">
        <f>IF(C22="","",ROUND(C22*E22,2))</f>
        <v>136</v>
      </c>
    </row>
    <row r="23" spans="1:7" x14ac:dyDescent="0.25">
      <c r="A23" s="10" t="s">
        <v>38</v>
      </c>
      <c r="B23" s="10" t="s">
        <v>39</v>
      </c>
      <c r="C23" s="11">
        <v>160</v>
      </c>
      <c r="D23" s="11" t="s">
        <v>26</v>
      </c>
      <c r="E23" s="12">
        <v>0.95</v>
      </c>
      <c r="F23" s="11" t="s">
        <v>31</v>
      </c>
      <c r="G23" s="14">
        <f>IF(C23="","",ROUND(C23*E23,2))</f>
        <v>152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1113</v>
      </c>
    </row>
    <row r="34" spans="5:7" x14ac:dyDescent="0.25">
      <c r="E34" s="15" t="s">
        <v>41</v>
      </c>
      <c r="G34" s="16">
        <f>SUMIF(F18:F31,"Y",G18:G31)</f>
        <v>312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1113</v>
      </c>
    </row>
    <row r="38" spans="5:7" x14ac:dyDescent="0.25">
      <c r="E38" s="15" t="s">
        <v>45</v>
      </c>
      <c r="G38" s="19">
        <v>0.25</v>
      </c>
    </row>
    <row r="39" spans="5:7" x14ac:dyDescent="0.25">
      <c r="E39" s="15" t="s">
        <v>46</v>
      </c>
      <c r="G39" s="16">
        <f>ROUND(G37*G38,2)</f>
        <v>278.25</v>
      </c>
    </row>
    <row r="40" spans="5:7" x14ac:dyDescent="0.25">
      <c r="E40" s="15" t="s">
        <v>47</v>
      </c>
      <c r="G40" s="18">
        <f>G37-G39</f>
        <v>834.75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Drywall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